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400" windowWidth="14670" windowHeight="8685" activeTab="2"/>
  </bookViews>
  <sheets>
    <sheet name="フィルタ" sheetId="1" r:id="rId1"/>
    <sheet name="ワーク" sheetId="2" r:id="rId2"/>
    <sheet name="説明" sheetId="3" r:id="rId3"/>
  </sheets>
  <definedNames>
    <definedName name="CRITERIA" localSheetId="0">'フィルタ'!$B$8:$B$9</definedName>
    <definedName name="EXTRACT" localSheetId="0">'フィルタ'!$H$11:$J$11</definedName>
    <definedName name="日">INDIRECT("'ワーク'!I3:"&amp;ADDRESS(COUNT('ワーク'!$I:$I)+2,9))</definedName>
  </definedNames>
  <calcPr fullCalcOnLoad="1"/>
</workbook>
</file>

<file path=xl/comments2.xml><?xml version="1.0" encoding="utf-8"?>
<comments xmlns="http://schemas.openxmlformats.org/spreadsheetml/2006/main">
  <authors>
    <author>ILI</author>
  </authors>
  <commentList>
    <comment ref="E5" authorId="0">
      <text>
        <r>
          <rPr>
            <b/>
            <sz val="9"/>
            <rFont val="ＭＳ Ｐゴシック"/>
            <family val="3"/>
          </rPr>
          <t>=YEAR(TODAY())</t>
        </r>
      </text>
    </comment>
    <comment ref="E4" authorId="0">
      <text>
        <r>
          <rPr>
            <b/>
            <sz val="9"/>
            <rFont val="ＭＳ Ｐゴシック"/>
            <family val="3"/>
          </rPr>
          <t>=E5-1</t>
        </r>
      </text>
    </comment>
    <comment ref="E3" authorId="0">
      <text>
        <r>
          <rPr>
            <b/>
            <sz val="9"/>
            <rFont val="ＭＳ Ｐゴシック"/>
            <family val="3"/>
          </rPr>
          <t>=E4-1</t>
        </r>
      </text>
    </comment>
    <comment ref="I3" authorId="0">
      <text>
        <r>
          <rPr>
            <b/>
            <sz val="9"/>
            <rFont val="ＭＳ Ｐゴシック"/>
            <family val="3"/>
          </rPr>
          <t>=IF(MONTH(K3)=$C$6,DAY(K3),"")</t>
        </r>
      </text>
    </comment>
    <comment ref="C3" authorId="0">
      <text>
        <r>
          <rPr>
            <b/>
            <sz val="9"/>
            <rFont val="ＭＳ Ｐゴシック"/>
            <family val="3"/>
          </rPr>
          <t>=INDEX(E3:E5,C2)</t>
        </r>
      </text>
    </comment>
    <comment ref="K3" authorId="0">
      <text>
        <r>
          <rPr>
            <b/>
            <sz val="9"/>
            <rFont val="ＭＳ Ｐゴシック"/>
            <family val="3"/>
          </rPr>
          <t>=TEXT(C3&amp;"/"&amp;C6&amp;"/1","yyyy/mm/dd")</t>
        </r>
      </text>
    </comment>
    <comment ref="K4" authorId="0">
      <text>
        <r>
          <rPr>
            <b/>
            <sz val="9"/>
            <rFont val="ＭＳ Ｐゴシック"/>
            <family val="3"/>
          </rPr>
          <t>=TEXT(K3+1,"yyyy/mm/dd")</t>
        </r>
      </text>
    </comment>
    <comment ref="C6" authorId="0">
      <text>
        <r>
          <rPr>
            <b/>
            <sz val="9"/>
            <rFont val="ＭＳ Ｐゴシック"/>
            <family val="3"/>
          </rPr>
          <t>=MONTH(TODAY())</t>
        </r>
      </text>
    </comment>
    <comment ref="C10" authorId="0">
      <text>
        <r>
          <rPr>
            <b/>
            <sz val="9"/>
            <rFont val="ＭＳ Ｐゴシック"/>
            <family val="3"/>
          </rPr>
          <t>=DAY(TODAY())</t>
        </r>
      </text>
    </comment>
    <comment ref="B13" authorId="0">
      <text>
        <r>
          <rPr>
            <b/>
            <sz val="9"/>
            <rFont val="ＭＳ Ｐゴシック"/>
            <family val="3"/>
          </rPr>
          <t>=C3&amp;"/"&amp;C6&amp;"/"&amp;C10</t>
        </r>
      </text>
    </comment>
  </commentList>
</comments>
</file>

<file path=xl/sharedStrings.xml><?xml version="1.0" encoding="utf-8"?>
<sst xmlns="http://schemas.openxmlformats.org/spreadsheetml/2006/main" count="90" uniqueCount="57">
  <si>
    <t>年値</t>
  </si>
  <si>
    <t>■コンボボックスの設定</t>
  </si>
  <si>
    <t>メニューバーの[表示]→[ツールバー]→[フォーム]を選択し、フォームツールバーを表示します。</t>
  </si>
  <si>
    <t>フォームツールバー</t>
  </si>
  <si>
    <t>[コンボボックス]を選択し、画面上に貼り付けます。</t>
  </si>
  <si>
    <t>画面上に貼り付けたコンボボックス上で右クリック→[コントロールの書式設定]→[コントロール]を</t>
  </si>
  <si>
    <t>選択し、「入力範囲」や「リンクするセル」を設定します。</t>
  </si>
  <si>
    <t>年入力範囲</t>
  </si>
  <si>
    <t>月入力範囲</t>
  </si>
  <si>
    <t>日入力範囲</t>
  </si>
  <si>
    <t>年リンク</t>
  </si>
  <si>
    <t>月リンク</t>
  </si>
  <si>
    <t>日リンク</t>
  </si>
  <si>
    <t>入力範囲を設定する際、範囲定義名を設定することが出来ます。テンプレートの「日」はこの定義</t>
  </si>
  <si>
    <t>Copyright(C) アイエルアイ総合研究所　無断転載を禁じます</t>
  </si>
  <si>
    <t>された範囲を参照しています。</t>
  </si>
  <si>
    <t>メニューバーの[挿入]→[名前]→[定義]を選択し、[名前]に「日」とし、参照範囲に</t>
  </si>
  <si>
    <t>参考①：</t>
  </si>
  <si>
    <t>参考②：</t>
  </si>
  <si>
    <t>年の選択を、YEAR関数とTODAY関数を使用し、今年と過去2年を選択できるようにします。すると、</t>
  </si>
  <si>
    <t>年が変わっても、毎年「今年と過去2年分を選択」することが出来ます。</t>
  </si>
  <si>
    <t>年月日</t>
  </si>
  <si>
    <t>選択年月日</t>
  </si>
  <si>
    <t>売上金額</t>
  </si>
  <si>
    <t>居酒屋ななべえ</t>
  </si>
  <si>
    <t>ポム・ド・テール</t>
  </si>
  <si>
    <t>アリス亭</t>
  </si>
  <si>
    <t>大宮ユニオン</t>
  </si>
  <si>
    <t>屋台すまいる</t>
  </si>
  <si>
    <t>蓬莱堂</t>
  </si>
  <si>
    <t>雪花ガーデン</t>
  </si>
  <si>
    <t>東海道スーパー</t>
  </si>
  <si>
    <t>小料理なんごく</t>
  </si>
  <si>
    <t>洋食ちくさ</t>
  </si>
  <si>
    <t>北冷マート</t>
  </si>
  <si>
    <t>山門屋</t>
  </si>
  <si>
    <t>洋風居酒屋けい・えっくす</t>
  </si>
  <si>
    <t>得意先名</t>
  </si>
  <si>
    <t>フィルタリスト範囲</t>
  </si>
  <si>
    <t>抽出範囲</t>
  </si>
  <si>
    <t>検索条件範囲</t>
  </si>
  <si>
    <t>■フィルタオプションの設定</t>
  </si>
  <si>
    <t>リストの中から、指定した条件に該当するものを抽出します。</t>
  </si>
  <si>
    <t>ということにします。</t>
  </si>
  <si>
    <r>
      <t>②</t>
    </r>
    <r>
      <rPr>
        <sz val="11"/>
        <rFont val="ＭＳ Ｐゴシック"/>
        <family val="3"/>
      </rPr>
      <t>メニューバーの[データ]→[フィルタ]→[フィルタオプションの設定]を選択します。</t>
    </r>
  </si>
  <si>
    <t>抽出先の選択を「指定した範囲」にし、「リストの範囲」、「検索条件範囲」、「抽出範囲」をそれぞれ</t>
  </si>
  <si>
    <t>指定します。</t>
  </si>
  <si>
    <t>参考：</t>
  </si>
  <si>
    <r>
      <t>①</t>
    </r>
    <r>
      <rPr>
        <sz val="11"/>
        <rFont val="ＭＳ Ｐゴシック"/>
        <family val="3"/>
      </rPr>
      <t>検索をかける条件を設定します。今回は、年月日が「ワーク」シートにて指定した年月日</t>
    </r>
  </si>
  <si>
    <t>指定年月一覧</t>
  </si>
  <si>
    <t>入力範囲をここで設定した「日」にします。</t>
  </si>
  <si>
    <t>「=INDIRECT("ワーク!M3:"&amp;ADDRESS(COUNTA(ワーク!$I:$I),9))」と設定しておき、コンボボックスの</t>
  </si>
  <si>
    <r>
      <t>フィルタオプションの設定の詳細については、当メールサービスのバックナンバー</t>
    </r>
    <r>
      <rPr>
        <b/>
        <sz val="11"/>
        <rFont val="ＭＳ Ｐゴシック"/>
        <family val="3"/>
      </rPr>
      <t>034</t>
    </r>
    <r>
      <rPr>
        <sz val="11"/>
        <rFont val="ＭＳ Ｐゴシック"/>
        <family val="3"/>
      </rPr>
      <t>を参照ください。</t>
    </r>
  </si>
  <si>
    <t>｢StiLL｣Excel情報061  データ--コンボボックスとフィルタオプションを使ったデータ抽出</t>
  </si>
  <si>
    <t>■年月日をコンボボックスで選択する仕組みのご紹介です。更に、フィルタオプションを使い選択した年月日のデータを抽出します。関数を使い6/31などのありえない月日は表示されません。使用している関数は、それぞれにコメントとして参照できます。</t>
  </si>
  <si>
    <t>☆対応方法：年月日の参照元リストを「ワーク」シートに作成し、コンボボックスの入力範囲に設定します。特に日の入力範囲の設定には、範囲名を定義することで、ありえない日を参照できないようにします。データ抽出は、バックナンバー034を参照下さい。</t>
  </si>
  <si>
    <t>※参考までに。コンボボックスのリンクするセルにTODAY関数を組み合わせることで、今日の日付を最初から表示できます。また、範囲名を定義する際は、[挿入]→[名前]→[定義]を選択し、設定を行います。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</si>
</sst>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  <numFmt numFmtId="182" formatCode="#,##0.00_ "/>
    <numFmt numFmtId="183" formatCode="0.00_ "/>
    <numFmt numFmtId="184" formatCode="yyyy/m"/>
    <numFmt numFmtId="185" formatCode="0_ "/>
    <numFmt numFmtId="186" formatCode="0.0"/>
    <numFmt numFmtId="187" formatCode="&quot;\&quot;#,##0_);\(&quot;\&quot;#,##0\)"/>
    <numFmt numFmtId="188" formatCode="&quot;\&quot;#,##0_);[Red]\(&quot;\&quot;#,##0\)"/>
    <numFmt numFmtId="189" formatCode="&quot;\&quot;#,##0.00_);\(&quot;\&quot;#,##0.00\)"/>
    <numFmt numFmtId="190" formatCode="&quot;\&quot;#,##0.00_);[Red]\(&quot;\&quot;#,##0.00\)"/>
    <numFmt numFmtId="191" formatCode="_(&quot;\&quot;* #,##0_);_(&quot;\&quot;* \(#,##0\);_(&quot;\&quot;* &quot;-&quot;_);_(@_)"/>
    <numFmt numFmtId="192" formatCode="_(* #,##0_);_(* \(#,##0\);_(* &quot;-&quot;_);_(@_)"/>
    <numFmt numFmtId="193" formatCode="_(&quot;\&quot;* #,##0.00_);_(&quot;\&quot;* \(#,##0.00\);_(&quot;\&quot;* &quot;-&quot;??_);_(@_)"/>
    <numFmt numFmtId="194" formatCode="_(* #,##0.00_);_(* \(#,##0.00\);_(* &quot;-&quot;??_);_(@_)"/>
    <numFmt numFmtId="195" formatCode="0000000"/>
    <numFmt numFmtId="196" formatCode="#\ ???/???"/>
    <numFmt numFmtId="197" formatCode="0.000000E+00"/>
    <numFmt numFmtId="198" formatCode="yymm"/>
    <numFmt numFmtId="199" formatCode="&quot;\&quot;#,##0;\-&quot;\&quot;#,##0"/>
    <numFmt numFmtId="200" formatCode="&quot;\&quot;#,##0;[Red]\-&quot;\&quot;#,##0"/>
    <numFmt numFmtId="201" formatCode="&quot;\&quot;#,##0.00;\-&quot;\&quot;#,##0.00"/>
    <numFmt numFmtId="202" formatCode="&quot;\&quot;#,##0.00;[Red]\-&quot;\&quot;#,##0.00"/>
    <numFmt numFmtId="203" formatCode="_-&quot;\&quot;* #,##0_-;\-&quot;\&quot;* #,##0_-;_-&quot;\&quot;* &quot;-&quot;_-;_-@_-"/>
    <numFmt numFmtId="204" formatCode="_-* #,##0_-;\-* #,##0_-;_-* &quot;-&quot;_-;_-@_-"/>
    <numFmt numFmtId="205" formatCode="_-&quot;\&quot;* #,##0.00_-;\-&quot;\&quot;* #,##0.00_-;_-&quot;\&quot;* &quot;-&quot;??_-;_-@_-"/>
    <numFmt numFmtId="206" formatCode="_-* #,##0.00_-;\-* #,##0.00_-;_-* &quot;-&quot;??_-;_-@_-"/>
    <numFmt numFmtId="207" formatCode="#,##0_ ;[Red]\-#,##0\ "/>
    <numFmt numFmtId="208" formatCode="0000\ &quot;-&quot;\ 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u val="single"/>
      <sz val="14.1"/>
      <color indexed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38" fontId="0" fillId="0" borderId="0" xfId="17" applyAlignment="1">
      <alignment/>
    </xf>
    <xf numFmtId="0" fontId="0" fillId="4" borderId="0" xfId="0" applyFill="1" applyAlignment="1">
      <alignment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shrinkToFit="1"/>
    </xf>
    <xf numFmtId="0" fontId="9" fillId="0" borderId="0" xfId="0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5</xdr:row>
      <xdr:rowOff>0</xdr:rowOff>
    </xdr:from>
    <xdr:ext cx="3371850" cy="371475"/>
    <xdr:sp>
      <xdr:nvSpPr>
        <xdr:cNvPr id="1" name="TextBox 2"/>
        <xdr:cNvSpPr txBox="1">
          <a:spLocks noChangeArrowheads="1"/>
        </xdr:cNvSpPr>
      </xdr:nvSpPr>
      <xdr:spPr>
        <a:xfrm>
          <a:off x="4371975" y="781050"/>
          <a:ext cx="337185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リスト（セルD11からF53）の中から、「ワーク」シート
にて選択した年月日の値のみを抽出します。</a:t>
          </a:r>
        </a:p>
      </xdr:txBody>
    </xdr:sp>
    <xdr:clientData/>
  </xdr:oneCellAnchor>
  <xdr:oneCellAnchor>
    <xdr:from>
      <xdr:col>4</xdr:col>
      <xdr:colOff>676275</xdr:colOff>
      <xdr:row>2</xdr:row>
      <xdr:rowOff>57150</xdr:rowOff>
    </xdr:from>
    <xdr:ext cx="257175" cy="285750"/>
    <xdr:sp>
      <xdr:nvSpPr>
        <xdr:cNvPr id="2" name="テキスト 59"/>
        <xdr:cNvSpPr txBox="1">
          <a:spLocks noChangeArrowheads="1"/>
        </xdr:cNvSpPr>
      </xdr:nvSpPr>
      <xdr:spPr>
        <a:xfrm>
          <a:off x="2914650" y="323850"/>
          <a:ext cx="257175" cy="2857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年</a:t>
          </a:r>
        </a:p>
      </xdr:txBody>
    </xdr:sp>
    <xdr:clientData/>
  </xdr:oneCellAnchor>
  <xdr:oneCellAnchor>
    <xdr:from>
      <xdr:col>2</xdr:col>
      <xdr:colOff>314325</xdr:colOff>
      <xdr:row>0</xdr:row>
      <xdr:rowOff>85725</xdr:rowOff>
    </xdr:from>
    <xdr:ext cx="838200" cy="180975"/>
    <xdr:sp>
      <xdr:nvSpPr>
        <xdr:cNvPr id="3" name="テキスト 10"/>
        <xdr:cNvSpPr txBox="1">
          <a:spLocks noChangeArrowheads="1"/>
        </xdr:cNvSpPr>
      </xdr:nvSpPr>
      <xdr:spPr>
        <a:xfrm>
          <a:off x="1400175" y="85725"/>
          <a:ext cx="838200" cy="180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年月日指定</a:t>
          </a:r>
        </a:p>
      </xdr:txBody>
    </xdr:sp>
    <xdr:clientData/>
  </xdr:oneCellAnchor>
  <xdr:oneCellAnchor>
    <xdr:from>
      <xdr:col>5</xdr:col>
      <xdr:colOff>19050</xdr:colOff>
      <xdr:row>2</xdr:row>
      <xdr:rowOff>57150</xdr:rowOff>
    </xdr:from>
    <xdr:ext cx="257175" cy="285750"/>
    <xdr:sp>
      <xdr:nvSpPr>
        <xdr:cNvPr id="4" name="テキスト 59"/>
        <xdr:cNvSpPr txBox="1">
          <a:spLocks noChangeArrowheads="1"/>
        </xdr:cNvSpPr>
      </xdr:nvSpPr>
      <xdr:spPr>
        <a:xfrm>
          <a:off x="3990975" y="323850"/>
          <a:ext cx="257175" cy="2857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月</a:t>
          </a:r>
        </a:p>
      </xdr:txBody>
    </xdr:sp>
    <xdr:clientData/>
  </xdr:oneCellAnchor>
  <xdr:oneCellAnchor>
    <xdr:from>
      <xdr:col>7</xdr:col>
      <xdr:colOff>66675</xdr:colOff>
      <xdr:row>2</xdr:row>
      <xdr:rowOff>57150</xdr:rowOff>
    </xdr:from>
    <xdr:ext cx="257175" cy="285750"/>
    <xdr:sp>
      <xdr:nvSpPr>
        <xdr:cNvPr id="5" name="テキスト 59"/>
        <xdr:cNvSpPr txBox="1">
          <a:spLocks noChangeArrowheads="1"/>
        </xdr:cNvSpPr>
      </xdr:nvSpPr>
      <xdr:spPr>
        <a:xfrm>
          <a:off x="5076825" y="323850"/>
          <a:ext cx="257175" cy="2857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2781300" cy="714375"/>
    <xdr:sp>
      <xdr:nvSpPr>
        <xdr:cNvPr id="1" name="TextBox 16"/>
        <xdr:cNvSpPr txBox="1">
          <a:spLocks noChangeArrowheads="1"/>
        </xdr:cNvSpPr>
      </xdr:nvSpPr>
      <xdr:spPr>
        <a:xfrm>
          <a:off x="95250" y="2514600"/>
          <a:ext cx="2781300" cy="714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この年月日の選択と、当メールサービス
No034にてご紹介した、フィルタオプション
の設定とを組み合わせたものが「フィルタ」
シートになります。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28575</xdr:rowOff>
    </xdr:from>
    <xdr:to>
      <xdr:col>7</xdr:col>
      <xdr:colOff>428625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14550"/>
          <a:ext cx="4543425" cy="27146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7</xdr:col>
      <xdr:colOff>0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181600"/>
          <a:ext cx="41052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47625</xdr:colOff>
      <xdr:row>33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029325"/>
          <a:ext cx="27908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5</xdr:col>
      <xdr:colOff>400050</xdr:colOff>
      <xdr:row>67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0315575"/>
          <a:ext cx="245745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3.00390625" style="0" bestFit="1" customWidth="1"/>
    <col min="3" max="3" width="4.625" style="0" customWidth="1"/>
    <col min="4" max="4" width="10.50390625" style="0" bestFit="1" customWidth="1"/>
    <col min="5" max="5" width="22.75390625" style="0" bestFit="1" customWidth="1"/>
    <col min="7" max="7" width="4.625" style="0" customWidth="1"/>
  </cols>
  <sheetData>
    <row r="1" spans="1:11" ht="7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13.5">
      <c r="B6" t="s">
        <v>40</v>
      </c>
    </row>
    <row r="7" ht="7.5" customHeight="1"/>
    <row r="8" ht="13.5">
      <c r="B8" s="9" t="s">
        <v>21</v>
      </c>
    </row>
    <row r="9" spans="2:8" ht="13.5">
      <c r="B9" s="9" t="str">
        <f>ワーク!B13</f>
        <v>2010/8/19</v>
      </c>
      <c r="D9" t="s">
        <v>38</v>
      </c>
      <c r="H9" t="s">
        <v>39</v>
      </c>
    </row>
    <row r="10" ht="7.5" customHeight="1"/>
    <row r="11" spans="4:10" ht="13.5">
      <c r="D11" t="s">
        <v>21</v>
      </c>
      <c r="E11" t="s">
        <v>37</v>
      </c>
      <c r="F11" t="s">
        <v>23</v>
      </c>
      <c r="H11" t="s">
        <v>21</v>
      </c>
      <c r="I11" t="s">
        <v>37</v>
      </c>
      <c r="J11" t="s">
        <v>23</v>
      </c>
    </row>
    <row r="12" spans="4:10" ht="13.5">
      <c r="D12" s="8" t="str">
        <f>ワーク!$C$3&amp;"/"&amp;ワーク!$C$6&amp;"/3"</f>
        <v>2010/8/3</v>
      </c>
      <c r="E12" t="s">
        <v>24</v>
      </c>
      <c r="F12" s="10">
        <v>3400</v>
      </c>
      <c r="H12" s="8"/>
      <c r="J12" s="10"/>
    </row>
    <row r="13" spans="4:6" ht="13.5">
      <c r="D13" s="8" t="str">
        <f>ワーク!$C$3&amp;"/"&amp;ワーク!$C$6&amp;"/3"</f>
        <v>2010/8/3</v>
      </c>
      <c r="E13" t="s">
        <v>25</v>
      </c>
      <c r="F13" s="10">
        <v>70100</v>
      </c>
    </row>
    <row r="14" spans="4:6" ht="13.5">
      <c r="D14" s="8" t="str">
        <f>ワーク!$C$3&amp;"/"&amp;ワーク!$C$6&amp;"/6"</f>
        <v>2010/8/6</v>
      </c>
      <c r="E14" t="s">
        <v>26</v>
      </c>
      <c r="F14" s="10">
        <v>113900</v>
      </c>
    </row>
    <row r="15" spans="4:6" ht="13.5">
      <c r="D15" s="8" t="str">
        <f>ワーク!$C$3&amp;"/"&amp;ワーク!$C$6&amp;"/7"</f>
        <v>2010/8/7</v>
      </c>
      <c r="E15" t="s">
        <v>27</v>
      </c>
      <c r="F15" s="10">
        <v>33300</v>
      </c>
    </row>
    <row r="16" spans="4:6" ht="13.5">
      <c r="D16" s="8" t="str">
        <f>ワーク!$C$3&amp;"/"&amp;ワーク!$C$6&amp;"/7"</f>
        <v>2010/8/7</v>
      </c>
      <c r="E16" t="s">
        <v>28</v>
      </c>
      <c r="F16" s="10">
        <v>116700</v>
      </c>
    </row>
    <row r="17" spans="4:6" ht="13.5">
      <c r="D17" s="8" t="str">
        <f>ワーク!$C$3&amp;"/"&amp;ワーク!$C$6&amp;"/7"</f>
        <v>2010/8/7</v>
      </c>
      <c r="E17" t="s">
        <v>29</v>
      </c>
      <c r="F17" s="10">
        <v>70000</v>
      </c>
    </row>
    <row r="18" spans="4:6" ht="13.5">
      <c r="D18" s="8" t="str">
        <f>ワーク!$C$3&amp;"/"&amp;ワーク!$C$6&amp;"/8"</f>
        <v>2010/8/8</v>
      </c>
      <c r="E18" t="s">
        <v>30</v>
      </c>
      <c r="F18" s="10">
        <v>158000</v>
      </c>
    </row>
    <row r="19" spans="4:6" ht="13.5">
      <c r="D19" s="8" t="str">
        <f>ワーク!$C$3&amp;"/"&amp;ワーク!$C$6&amp;"/9"</f>
        <v>2010/8/9</v>
      </c>
      <c r="E19" t="s">
        <v>31</v>
      </c>
      <c r="F19" s="10">
        <v>109000</v>
      </c>
    </row>
    <row r="20" spans="4:6" ht="13.5">
      <c r="D20" s="8" t="str">
        <f>ワーク!$C$3&amp;"/"&amp;ワーク!$C$6&amp;"/9"</f>
        <v>2010/8/9</v>
      </c>
      <c r="E20" t="s">
        <v>29</v>
      </c>
      <c r="F20" s="10">
        <v>91000</v>
      </c>
    </row>
    <row r="21" spans="4:6" ht="13.5">
      <c r="D21" s="8" t="str">
        <f>ワーク!$C$3&amp;"/"&amp;ワーク!$C$6&amp;"/10"</f>
        <v>2010/8/10</v>
      </c>
      <c r="E21" t="s">
        <v>32</v>
      </c>
      <c r="F21" s="10">
        <v>39700</v>
      </c>
    </row>
    <row r="22" spans="4:6" ht="13.5">
      <c r="D22" s="8" t="str">
        <f>ワーク!$C$3&amp;"/"&amp;ワーク!$C$6&amp;"/10"</f>
        <v>2010/8/10</v>
      </c>
      <c r="E22" t="s">
        <v>33</v>
      </c>
      <c r="F22" s="10">
        <v>59200</v>
      </c>
    </row>
    <row r="23" spans="4:6" ht="13.5">
      <c r="D23" s="8" t="str">
        <f>ワーク!$C$3&amp;"/"&amp;ワーク!$C$6&amp;"/10"</f>
        <v>2010/8/10</v>
      </c>
      <c r="E23" t="s">
        <v>34</v>
      </c>
      <c r="F23" s="10">
        <v>80000</v>
      </c>
    </row>
    <row r="24" spans="4:6" ht="13.5">
      <c r="D24" s="8" t="str">
        <f>ワーク!$C$3&amp;"/"&amp;ワーク!$C$6&amp;"/10"</f>
        <v>2010/8/10</v>
      </c>
      <c r="E24" t="s">
        <v>35</v>
      </c>
      <c r="F24" s="10">
        <v>130900</v>
      </c>
    </row>
    <row r="25" spans="4:6" ht="13.5">
      <c r="D25" s="8" t="str">
        <f>ワーク!$C$3&amp;"/"&amp;ワーク!$C$6&amp;"/12"</f>
        <v>2010/8/12</v>
      </c>
      <c r="E25" t="s">
        <v>36</v>
      </c>
      <c r="F25" s="10">
        <v>188200</v>
      </c>
    </row>
    <row r="26" spans="4:6" ht="13.5">
      <c r="D26" s="8" t="str">
        <f>ワーク!$C$3&amp;"/"&amp;ワーク!$C$6&amp;"/12"</f>
        <v>2010/8/12</v>
      </c>
      <c r="E26" t="s">
        <v>27</v>
      </c>
      <c r="F26" s="10">
        <v>113900</v>
      </c>
    </row>
    <row r="27" spans="4:6" ht="13.5">
      <c r="D27" s="8" t="str">
        <f>ワーク!$C$3&amp;"/"&amp;ワーク!$C$6&amp;"/14"</f>
        <v>2010/8/14</v>
      </c>
      <c r="E27" t="s">
        <v>28</v>
      </c>
      <c r="F27" s="10">
        <v>33300</v>
      </c>
    </row>
    <row r="28" spans="4:6" ht="13.5">
      <c r="D28" s="8" t="str">
        <f>ワーク!$C$3&amp;"/"&amp;ワーク!$C$6&amp;"/15"</f>
        <v>2010/8/15</v>
      </c>
      <c r="E28" t="s">
        <v>29</v>
      </c>
      <c r="F28" s="10">
        <v>116700</v>
      </c>
    </row>
    <row r="29" spans="4:8" ht="13.5">
      <c r="D29" s="8" t="str">
        <f>ワーク!$C$3&amp;"/"&amp;ワーク!$C$6&amp;"/15"</f>
        <v>2010/8/15</v>
      </c>
      <c r="E29" t="s">
        <v>30</v>
      </c>
      <c r="F29" s="10">
        <v>70000</v>
      </c>
      <c r="H29" s="8"/>
    </row>
    <row r="30" spans="4:8" ht="13.5">
      <c r="D30" s="8" t="str">
        <f>ワーク!$C$3&amp;"/"&amp;ワーク!$C$6&amp;"/15"</f>
        <v>2010/8/15</v>
      </c>
      <c r="E30" t="s">
        <v>31</v>
      </c>
      <c r="F30" s="10">
        <v>158000</v>
      </c>
      <c r="H30" s="8"/>
    </row>
    <row r="31" spans="4:8" ht="13.5">
      <c r="D31" s="8" t="str">
        <f>ワーク!$C$3&amp;"/"&amp;ワーク!$C$6&amp;"/15"</f>
        <v>2010/8/15</v>
      </c>
      <c r="E31" t="s">
        <v>29</v>
      </c>
      <c r="F31" s="10">
        <v>109000</v>
      </c>
      <c r="H31" s="8"/>
    </row>
    <row r="32" spans="4:8" ht="13.5">
      <c r="D32" s="8" t="str">
        <f>ワーク!$C$3&amp;"/"&amp;ワーク!$C$6&amp;"/15"</f>
        <v>2010/8/15</v>
      </c>
      <c r="E32" t="s">
        <v>34</v>
      </c>
      <c r="F32" s="10">
        <v>113900</v>
      </c>
      <c r="H32" s="8"/>
    </row>
    <row r="33" spans="4:8" ht="13.5">
      <c r="D33" s="8" t="str">
        <f>ワーク!$C$3&amp;"/"&amp;ワーク!$C$6&amp;"/16"</f>
        <v>2010/8/16</v>
      </c>
      <c r="E33" t="s">
        <v>35</v>
      </c>
      <c r="F33" s="10">
        <v>33300</v>
      </c>
      <c r="H33" s="8"/>
    </row>
    <row r="34" spans="4:8" ht="13.5">
      <c r="D34" s="8" t="str">
        <f>ワーク!$C$3&amp;"/"&amp;ワーク!$C$6&amp;"/16"</f>
        <v>2010/8/16</v>
      </c>
      <c r="E34" t="s">
        <v>36</v>
      </c>
      <c r="F34" s="10">
        <v>116700</v>
      </c>
      <c r="H34" s="8"/>
    </row>
    <row r="35" spans="4:8" ht="13.5">
      <c r="D35" s="8" t="str">
        <f>ワーク!$C$3&amp;"/"&amp;ワーク!$C$6&amp;"/17"</f>
        <v>2010/8/17</v>
      </c>
      <c r="E35" t="s">
        <v>27</v>
      </c>
      <c r="F35" s="10">
        <v>70000</v>
      </c>
      <c r="H35" s="8"/>
    </row>
    <row r="36" spans="4:8" ht="13.5">
      <c r="D36" s="8" t="str">
        <f>ワーク!$C$3&amp;"/"&amp;ワーク!$C$6&amp;"/18"</f>
        <v>2010/8/18</v>
      </c>
      <c r="E36" t="s">
        <v>28</v>
      </c>
      <c r="F36" s="10">
        <v>158000</v>
      </c>
      <c r="H36" s="8"/>
    </row>
    <row r="37" spans="4:8" ht="13.5">
      <c r="D37" s="8" t="str">
        <f>ワーク!$C$3&amp;"/"&amp;ワーク!$C$6&amp;"/19"</f>
        <v>2010/8/19</v>
      </c>
      <c r="E37" t="s">
        <v>29</v>
      </c>
      <c r="F37" s="10">
        <v>113900</v>
      </c>
      <c r="H37" s="8"/>
    </row>
    <row r="38" spans="4:8" ht="13.5">
      <c r="D38" s="8" t="str">
        <f>ワーク!$C$3&amp;"/"&amp;ワーク!$C$6&amp;"/20"</f>
        <v>2010/8/20</v>
      </c>
      <c r="E38" t="s">
        <v>27</v>
      </c>
      <c r="F38" s="10">
        <v>33300</v>
      </c>
      <c r="H38" s="8"/>
    </row>
    <row r="39" spans="4:8" ht="13.5">
      <c r="D39" s="8" t="str">
        <f>ワーク!$C$3&amp;"/"&amp;ワーク!$C$6&amp;"/21"</f>
        <v>2010/8/21</v>
      </c>
      <c r="E39" t="s">
        <v>29</v>
      </c>
      <c r="F39" s="10">
        <v>116700</v>
      </c>
      <c r="H39" s="8"/>
    </row>
    <row r="40" spans="4:8" ht="13.5">
      <c r="D40" s="8" t="str">
        <f>ワーク!$C$3&amp;"/"&amp;ワーク!$C$6&amp;"/22"</f>
        <v>2010/8/22</v>
      </c>
      <c r="E40" t="s">
        <v>32</v>
      </c>
      <c r="F40" s="10">
        <v>70000</v>
      </c>
      <c r="H40" s="8"/>
    </row>
    <row r="41" spans="4:8" ht="13.5">
      <c r="D41" s="8" t="str">
        <f>ワーク!$C$3&amp;"/"&amp;ワーク!$C$6&amp;"/23"</f>
        <v>2010/8/23</v>
      </c>
      <c r="E41" t="s">
        <v>33</v>
      </c>
      <c r="F41" s="10">
        <v>113900</v>
      </c>
      <c r="H41" s="8"/>
    </row>
    <row r="42" spans="4:8" ht="13.5">
      <c r="D42" s="8" t="str">
        <f>ワーク!$C$3&amp;"/"&amp;ワーク!$C$6&amp;"/24"</f>
        <v>2010/8/24</v>
      </c>
      <c r="E42" t="s">
        <v>34</v>
      </c>
      <c r="F42" s="10">
        <v>33300</v>
      </c>
      <c r="H42" s="8"/>
    </row>
    <row r="43" spans="4:8" ht="13.5">
      <c r="D43" s="8" t="str">
        <f>ワーク!$C$3&amp;"/"&amp;ワーク!$C$6&amp;"/24"</f>
        <v>2010/8/24</v>
      </c>
      <c r="E43" t="s">
        <v>35</v>
      </c>
      <c r="F43" s="10">
        <v>116700</v>
      </c>
      <c r="H43" s="8"/>
    </row>
    <row r="44" spans="4:8" ht="13.5">
      <c r="D44" s="8" t="str">
        <f>ワーク!$C$3&amp;"/"&amp;ワーク!$C$6&amp;"/24"</f>
        <v>2010/8/24</v>
      </c>
      <c r="E44" t="s">
        <v>36</v>
      </c>
      <c r="F44" s="10">
        <v>113900</v>
      </c>
      <c r="H44" s="8"/>
    </row>
    <row r="45" spans="4:8" ht="13.5">
      <c r="D45" s="8" t="str">
        <f>ワーク!$C$3&amp;"/"&amp;ワーク!$C$6&amp;"/24"</f>
        <v>2010/8/24</v>
      </c>
      <c r="E45" t="s">
        <v>29</v>
      </c>
      <c r="F45" s="10">
        <v>33300</v>
      </c>
      <c r="H45" s="8"/>
    </row>
    <row r="46" spans="4:6" ht="13.5">
      <c r="D46" s="8" t="str">
        <f>ワーク!$C$3&amp;"/"&amp;ワーク!$C$6&amp;"/25"</f>
        <v>2010/8/25</v>
      </c>
      <c r="E46" t="s">
        <v>32</v>
      </c>
      <c r="F46" s="10">
        <v>116700</v>
      </c>
    </row>
    <row r="47" spans="4:6" ht="13.5">
      <c r="D47" s="8" t="str">
        <f>ワーク!$C$3&amp;"/"&amp;ワーク!$C$6&amp;"/26"</f>
        <v>2010/8/26</v>
      </c>
      <c r="E47" t="s">
        <v>33</v>
      </c>
      <c r="F47" s="10">
        <v>70000</v>
      </c>
    </row>
    <row r="48" spans="4:6" ht="13.5">
      <c r="D48" s="8" t="str">
        <f>ワーク!$C$3&amp;"/"&amp;ワーク!$C$6&amp;"/27"</f>
        <v>2010/8/27</v>
      </c>
      <c r="E48" t="s">
        <v>34</v>
      </c>
      <c r="F48" s="10">
        <v>158000</v>
      </c>
    </row>
    <row r="49" spans="4:6" ht="13.5">
      <c r="D49" s="8" t="str">
        <f>ワーク!$C$3&amp;"/"&amp;ワーク!$C$6&amp;"/27"</f>
        <v>2010/8/27</v>
      </c>
      <c r="E49" t="s">
        <v>35</v>
      </c>
      <c r="F49" s="10">
        <v>109000</v>
      </c>
    </row>
    <row r="50" spans="4:6" ht="13.5">
      <c r="D50" s="8" t="str">
        <f>ワーク!$C$3&amp;"/"&amp;ワーク!$C$6&amp;"/27"</f>
        <v>2010/8/27</v>
      </c>
      <c r="E50" t="s">
        <v>36</v>
      </c>
      <c r="F50" s="10">
        <v>91000</v>
      </c>
    </row>
    <row r="51" spans="4:6" ht="13.5">
      <c r="D51" s="8" t="str">
        <f>ワーク!$C$3&amp;"/"&amp;ワーク!$C$6&amp;"/28"</f>
        <v>2010/8/28</v>
      </c>
      <c r="E51" t="s">
        <v>27</v>
      </c>
      <c r="F51" s="10">
        <v>39700</v>
      </c>
    </row>
    <row r="52" spans="4:6" ht="13.5">
      <c r="D52" s="8" t="str">
        <f>ワーク!$C$3&amp;"/"&amp;ワーク!$C$6&amp;"/28"</f>
        <v>2010/8/28</v>
      </c>
      <c r="E52" t="s">
        <v>28</v>
      </c>
      <c r="F52" s="10">
        <v>116700</v>
      </c>
    </row>
    <row r="53" spans="4:6" ht="13.5">
      <c r="D53" s="8" t="str">
        <f>ワーク!$C$3&amp;"/"&amp;ワーク!$C$6&amp;"/28"</f>
        <v>2010/8/28</v>
      </c>
      <c r="E53" t="s">
        <v>29</v>
      </c>
      <c r="F53" s="10">
        <v>70000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7.875" style="2" bestFit="1" customWidth="1"/>
    <col min="3" max="3" width="5.50390625" style="2" bestFit="1" customWidth="1"/>
    <col min="4" max="4" width="1.25" style="2" customWidth="1"/>
    <col min="5" max="5" width="11.00390625" style="2" bestFit="1" customWidth="1"/>
    <col min="6" max="6" width="1.25" style="2" customWidth="1"/>
    <col min="7" max="7" width="11.00390625" style="2" bestFit="1" customWidth="1"/>
    <col min="8" max="8" width="1.25" style="2" customWidth="1"/>
    <col min="9" max="9" width="11.00390625" style="2" bestFit="1" customWidth="1"/>
    <col min="10" max="10" width="1.25" style="2" customWidth="1"/>
    <col min="11" max="11" width="13.00390625" style="2" bestFit="1" customWidth="1"/>
    <col min="12" max="16384" width="9.00390625" style="2" customWidth="1"/>
  </cols>
  <sheetData>
    <row r="1" ht="7.5" customHeight="1"/>
    <row r="2" spans="2:11" ht="13.5">
      <c r="B2" s="2" t="s">
        <v>10</v>
      </c>
      <c r="C2" s="3">
        <v>3</v>
      </c>
      <c r="E2" s="2" t="s">
        <v>7</v>
      </c>
      <c r="G2" s="2" t="s">
        <v>8</v>
      </c>
      <c r="I2" s="2" t="s">
        <v>9</v>
      </c>
      <c r="K2" s="2" t="s">
        <v>49</v>
      </c>
    </row>
    <row r="3" spans="2:11" ht="13.5">
      <c r="B3" s="2" t="s">
        <v>0</v>
      </c>
      <c r="C3" s="4">
        <f>INDEX(E3:E5,C2)</f>
        <v>2010</v>
      </c>
      <c r="E3" s="5">
        <f>E4-1</f>
        <v>2008</v>
      </c>
      <c r="G3" s="5">
        <v>1</v>
      </c>
      <c r="I3" s="5">
        <f aca="true" t="shared" si="0" ref="I3:I32">IF(MONTH(K3)=$C$6,DAY(K3),"")</f>
        <v>1</v>
      </c>
      <c r="K3" s="6" t="str">
        <f>TEXT(C3&amp;"/"&amp;C6&amp;"/1","yyyy/mm/dd")</f>
        <v>2010/08/01</v>
      </c>
    </row>
    <row r="4" spans="5:11" ht="13.5">
      <c r="E4" s="5">
        <f>E5-1</f>
        <v>2009</v>
      </c>
      <c r="G4" s="5">
        <v>2</v>
      </c>
      <c r="I4" s="5">
        <f t="shared" si="0"/>
        <v>2</v>
      </c>
      <c r="K4" s="6" t="str">
        <f aca="true" t="shared" si="1" ref="K4:K33">TEXT(K3+1,"yyyy/mm/dd")</f>
        <v>2010/08/02</v>
      </c>
    </row>
    <row r="5" spans="5:11" ht="13.5">
      <c r="E5" s="5">
        <f ca="1">YEAR(TODAY())</f>
        <v>2010</v>
      </c>
      <c r="G5" s="5">
        <v>3</v>
      </c>
      <c r="I5" s="5">
        <f t="shared" si="0"/>
        <v>3</v>
      </c>
      <c r="K5" s="6" t="str">
        <f t="shared" si="1"/>
        <v>2010/08/03</v>
      </c>
    </row>
    <row r="6" spans="2:11" ht="13.5">
      <c r="B6" s="2" t="s">
        <v>11</v>
      </c>
      <c r="C6" s="3">
        <f ca="1">MONTH(TODAY())</f>
        <v>8</v>
      </c>
      <c r="G6" s="5">
        <v>4</v>
      </c>
      <c r="I6" s="5">
        <f t="shared" si="0"/>
        <v>4</v>
      </c>
      <c r="K6" s="6" t="str">
        <f t="shared" si="1"/>
        <v>2010/08/04</v>
      </c>
    </row>
    <row r="7" spans="7:11" ht="13.5">
      <c r="G7" s="5">
        <v>5</v>
      </c>
      <c r="I7" s="5">
        <f t="shared" si="0"/>
        <v>5</v>
      </c>
      <c r="K7" s="6" t="str">
        <f t="shared" si="1"/>
        <v>2010/08/05</v>
      </c>
    </row>
    <row r="8" spans="7:11" ht="13.5">
      <c r="G8" s="5">
        <v>6</v>
      </c>
      <c r="I8" s="5">
        <f t="shared" si="0"/>
        <v>6</v>
      </c>
      <c r="K8" s="6" t="str">
        <f t="shared" si="1"/>
        <v>2010/08/06</v>
      </c>
    </row>
    <row r="9" spans="7:11" ht="13.5">
      <c r="G9" s="5">
        <v>7</v>
      </c>
      <c r="I9" s="5">
        <f t="shared" si="0"/>
        <v>7</v>
      </c>
      <c r="K9" s="6" t="str">
        <f t="shared" si="1"/>
        <v>2010/08/07</v>
      </c>
    </row>
    <row r="10" spans="2:11" ht="13.5">
      <c r="B10" s="2" t="s">
        <v>12</v>
      </c>
      <c r="C10" s="3">
        <f ca="1">DAY(TODAY())</f>
        <v>19</v>
      </c>
      <c r="G10" s="5">
        <v>8</v>
      </c>
      <c r="I10" s="5">
        <f t="shared" si="0"/>
        <v>8</v>
      </c>
      <c r="K10" s="6" t="str">
        <f t="shared" si="1"/>
        <v>2010/08/08</v>
      </c>
    </row>
    <row r="11" spans="7:11" ht="13.5">
      <c r="G11" s="5">
        <v>9</v>
      </c>
      <c r="I11" s="5">
        <f>IF(MONTH(K11)=$C$6,DAY(K11),"")</f>
        <v>9</v>
      </c>
      <c r="K11" s="6" t="str">
        <f t="shared" si="1"/>
        <v>2010/08/09</v>
      </c>
    </row>
    <row r="12" spans="2:11" ht="14.25" thickBot="1">
      <c r="B12" s="7" t="s">
        <v>22</v>
      </c>
      <c r="G12" s="5">
        <v>10</v>
      </c>
      <c r="I12" s="5">
        <f t="shared" si="0"/>
        <v>10</v>
      </c>
      <c r="K12" s="6" t="str">
        <f t="shared" si="1"/>
        <v>2010/08/10</v>
      </c>
    </row>
    <row r="13" spans="2:11" ht="13.5">
      <c r="B13" s="12" t="str">
        <f>C3&amp;"/"&amp;C6&amp;"/"&amp;C10</f>
        <v>2010/8/19</v>
      </c>
      <c r="C13" s="13"/>
      <c r="D13" s="13"/>
      <c r="E13" s="14"/>
      <c r="G13" s="5">
        <v>11</v>
      </c>
      <c r="I13" s="5">
        <f t="shared" si="0"/>
        <v>11</v>
      </c>
      <c r="K13" s="6" t="str">
        <f t="shared" si="1"/>
        <v>2010/08/11</v>
      </c>
    </row>
    <row r="14" spans="2:11" ht="14.25" thickBot="1">
      <c r="B14" s="15"/>
      <c r="C14" s="16"/>
      <c r="D14" s="16"/>
      <c r="E14" s="17"/>
      <c r="G14" s="5">
        <v>12</v>
      </c>
      <c r="I14" s="5">
        <f t="shared" si="0"/>
        <v>12</v>
      </c>
      <c r="K14" s="6" t="str">
        <f t="shared" si="1"/>
        <v>2010/08/12</v>
      </c>
    </row>
    <row r="15" spans="9:11" ht="13.5">
      <c r="I15" s="5">
        <f t="shared" si="0"/>
        <v>13</v>
      </c>
      <c r="K15" s="6" t="str">
        <f t="shared" si="1"/>
        <v>2010/08/13</v>
      </c>
    </row>
    <row r="16" spans="9:11" ht="13.5" customHeight="1">
      <c r="I16" s="5">
        <f t="shared" si="0"/>
        <v>14</v>
      </c>
      <c r="K16" s="6" t="str">
        <f t="shared" si="1"/>
        <v>2010/08/14</v>
      </c>
    </row>
    <row r="17" spans="9:11" ht="14.25" customHeight="1">
      <c r="I17" s="5">
        <f t="shared" si="0"/>
        <v>15</v>
      </c>
      <c r="K17" s="6" t="str">
        <f t="shared" si="1"/>
        <v>2010/08/15</v>
      </c>
    </row>
    <row r="18" spans="9:11" ht="13.5">
      <c r="I18" s="5">
        <f t="shared" si="0"/>
        <v>16</v>
      </c>
      <c r="K18" s="6" t="str">
        <f t="shared" si="1"/>
        <v>2010/08/16</v>
      </c>
    </row>
    <row r="19" spans="9:11" ht="13.5">
      <c r="I19" s="5">
        <f t="shared" si="0"/>
        <v>17</v>
      </c>
      <c r="K19" s="6" t="str">
        <f t="shared" si="1"/>
        <v>2010/08/17</v>
      </c>
    </row>
    <row r="20" spans="9:11" ht="13.5">
      <c r="I20" s="5">
        <f t="shared" si="0"/>
        <v>18</v>
      </c>
      <c r="K20" s="6" t="str">
        <f t="shared" si="1"/>
        <v>2010/08/18</v>
      </c>
    </row>
    <row r="21" spans="9:11" ht="13.5">
      <c r="I21" s="5">
        <f t="shared" si="0"/>
        <v>19</v>
      </c>
      <c r="K21" s="6" t="str">
        <f t="shared" si="1"/>
        <v>2010/08/19</v>
      </c>
    </row>
    <row r="22" spans="9:11" ht="13.5">
      <c r="I22" s="5">
        <f t="shared" si="0"/>
        <v>20</v>
      </c>
      <c r="K22" s="6" t="str">
        <f t="shared" si="1"/>
        <v>2010/08/20</v>
      </c>
    </row>
    <row r="23" spans="9:11" ht="13.5">
      <c r="I23" s="5">
        <f t="shared" si="0"/>
        <v>21</v>
      </c>
      <c r="K23" s="6" t="str">
        <f t="shared" si="1"/>
        <v>2010/08/21</v>
      </c>
    </row>
    <row r="24" spans="9:11" ht="13.5">
      <c r="I24" s="5">
        <f t="shared" si="0"/>
        <v>22</v>
      </c>
      <c r="K24" s="6" t="str">
        <f t="shared" si="1"/>
        <v>2010/08/22</v>
      </c>
    </row>
    <row r="25" spans="9:11" ht="13.5">
      <c r="I25" s="5">
        <f t="shared" si="0"/>
        <v>23</v>
      </c>
      <c r="K25" s="6" t="str">
        <f t="shared" si="1"/>
        <v>2010/08/23</v>
      </c>
    </row>
    <row r="26" spans="9:11" ht="13.5">
      <c r="I26" s="5">
        <f t="shared" si="0"/>
        <v>24</v>
      </c>
      <c r="K26" s="6" t="str">
        <f t="shared" si="1"/>
        <v>2010/08/24</v>
      </c>
    </row>
    <row r="27" spans="9:11" ht="13.5">
      <c r="I27" s="5">
        <f t="shared" si="0"/>
        <v>25</v>
      </c>
      <c r="K27" s="6" t="str">
        <f t="shared" si="1"/>
        <v>2010/08/25</v>
      </c>
    </row>
    <row r="28" spans="9:11" ht="13.5">
      <c r="I28" s="5">
        <f t="shared" si="0"/>
        <v>26</v>
      </c>
      <c r="K28" s="6" t="str">
        <f t="shared" si="1"/>
        <v>2010/08/26</v>
      </c>
    </row>
    <row r="29" spans="9:11" ht="13.5">
      <c r="I29" s="5">
        <f t="shared" si="0"/>
        <v>27</v>
      </c>
      <c r="K29" s="6" t="str">
        <f t="shared" si="1"/>
        <v>2010/08/27</v>
      </c>
    </row>
    <row r="30" spans="9:11" ht="13.5">
      <c r="I30" s="5">
        <f t="shared" si="0"/>
        <v>28</v>
      </c>
      <c r="K30" s="6" t="str">
        <f t="shared" si="1"/>
        <v>2010/08/28</v>
      </c>
    </row>
    <row r="31" spans="9:11" ht="13.5">
      <c r="I31" s="5">
        <f t="shared" si="0"/>
        <v>29</v>
      </c>
      <c r="K31" s="6" t="str">
        <f t="shared" si="1"/>
        <v>2010/08/29</v>
      </c>
    </row>
    <row r="32" spans="9:11" ht="13.5">
      <c r="I32" s="5">
        <f t="shared" si="0"/>
        <v>30</v>
      </c>
      <c r="K32" s="6" t="str">
        <f t="shared" si="1"/>
        <v>2010/08/30</v>
      </c>
    </row>
    <row r="33" spans="9:11" ht="13.5">
      <c r="I33" s="5">
        <f>IF(MONTH(K33)=$C$6,DAY(K33),"")</f>
        <v>31</v>
      </c>
      <c r="K33" s="6" t="str">
        <f t="shared" si="1"/>
        <v>2010/08/31</v>
      </c>
    </row>
  </sheetData>
  <mergeCells count="1">
    <mergeCell ref="B13:E14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J73"/>
  <sheetViews>
    <sheetView showGridLines="0" showRowColHeaders="0" tabSelected="1" workbookViewId="0" topLeftCell="A1">
      <selection activeCell="B4" sqref="B4:D4"/>
    </sheetView>
  </sheetViews>
  <sheetFormatPr defaultColWidth="9.00390625" defaultRowHeight="13.5"/>
  <cols>
    <col min="1" max="1" width="5.125" style="0" customWidth="1"/>
  </cols>
  <sheetData>
    <row r="2" ht="14.25">
      <c r="B2" s="1" t="s">
        <v>53</v>
      </c>
    </row>
    <row r="4" spans="2:10" ht="82.5" customHeight="1">
      <c r="B4" s="18" t="s">
        <v>54</v>
      </c>
      <c r="C4" s="21"/>
      <c r="D4" s="22"/>
      <c r="E4" s="18" t="s">
        <v>55</v>
      </c>
      <c r="F4" s="19"/>
      <c r="G4" s="20"/>
      <c r="H4" s="18" t="s">
        <v>56</v>
      </c>
      <c r="I4" s="19"/>
      <c r="J4" s="20"/>
    </row>
    <row r="5" ht="13.5" customHeight="1"/>
    <row r="6" ht="13.5">
      <c r="B6" s="7" t="s">
        <v>1</v>
      </c>
    </row>
    <row r="7" spans="2:10" ht="13.5">
      <c r="B7" s="23" t="s">
        <v>2</v>
      </c>
      <c r="C7" s="23"/>
      <c r="D7" s="23"/>
      <c r="E7" s="23"/>
      <c r="F7" s="23"/>
      <c r="G7" s="23"/>
      <c r="H7" s="23"/>
      <c r="I7" s="23"/>
      <c r="J7" s="23"/>
    </row>
    <row r="25" ht="13.5">
      <c r="B25" s="7" t="s">
        <v>3</v>
      </c>
    </row>
    <row r="30" ht="13.5">
      <c r="B30" t="s">
        <v>4</v>
      </c>
    </row>
    <row r="35" spans="2:10" ht="13.5">
      <c r="B35" s="23" t="s">
        <v>5</v>
      </c>
      <c r="C35" s="23"/>
      <c r="D35" s="23"/>
      <c r="E35" s="23"/>
      <c r="F35" s="23"/>
      <c r="G35" s="23"/>
      <c r="H35" s="23"/>
      <c r="I35" s="23"/>
      <c r="J35" s="23"/>
    </row>
    <row r="36" ht="13.5">
      <c r="B36" t="s">
        <v>6</v>
      </c>
    </row>
    <row r="38" ht="13.5">
      <c r="B38" s="7" t="s">
        <v>17</v>
      </c>
    </row>
    <row r="39" spans="2:10" ht="13.5">
      <c r="B39" s="23" t="s">
        <v>19</v>
      </c>
      <c r="C39" s="23"/>
      <c r="D39" s="23"/>
      <c r="E39" s="23"/>
      <c r="F39" s="23"/>
      <c r="G39" s="23"/>
      <c r="H39" s="23"/>
      <c r="I39" s="23"/>
      <c r="J39" s="23"/>
    </row>
    <row r="40" ht="13.5">
      <c r="B40" t="s">
        <v>20</v>
      </c>
    </row>
    <row r="42" ht="13.5">
      <c r="B42" s="7" t="s">
        <v>18</v>
      </c>
    </row>
    <row r="43" spans="2:10" ht="13.5">
      <c r="B43" s="23" t="s">
        <v>13</v>
      </c>
      <c r="C43" s="23"/>
      <c r="D43" s="23"/>
      <c r="E43" s="23"/>
      <c r="F43" s="23"/>
      <c r="G43" s="23"/>
      <c r="H43" s="23"/>
      <c r="I43" s="23"/>
      <c r="J43" s="23"/>
    </row>
    <row r="44" ht="13.5">
      <c r="B44" t="s">
        <v>15</v>
      </c>
    </row>
    <row r="45" ht="13.5">
      <c r="B45" t="s">
        <v>16</v>
      </c>
    </row>
    <row r="46" spans="2:10" ht="13.5">
      <c r="B46" s="23" t="s">
        <v>51</v>
      </c>
      <c r="C46" s="23"/>
      <c r="D46" s="23"/>
      <c r="E46" s="23"/>
      <c r="F46" s="23"/>
      <c r="G46" s="23"/>
      <c r="H46" s="23"/>
      <c r="I46" s="23"/>
      <c r="J46" s="23"/>
    </row>
    <row r="47" ht="13.5">
      <c r="B47" t="s">
        <v>50</v>
      </c>
    </row>
    <row r="49" ht="13.5">
      <c r="B49" s="7" t="s">
        <v>41</v>
      </c>
    </row>
    <row r="50" ht="13.5">
      <c r="B50" t="s">
        <v>42</v>
      </c>
    </row>
    <row r="51" spans="2:10" ht="13.5">
      <c r="B51" s="24" t="s">
        <v>48</v>
      </c>
      <c r="C51" s="23"/>
      <c r="D51" s="23"/>
      <c r="E51" s="23"/>
      <c r="F51" s="23"/>
      <c r="G51" s="23"/>
      <c r="H51" s="23"/>
      <c r="I51" s="23"/>
      <c r="J51" s="23"/>
    </row>
    <row r="52" ht="13.5">
      <c r="B52" t="s">
        <v>43</v>
      </c>
    </row>
    <row r="53" ht="13.5">
      <c r="B53" s="7" t="s">
        <v>44</v>
      </c>
    </row>
    <row r="54" spans="2:10" ht="13.5">
      <c r="B54" s="23" t="s">
        <v>45</v>
      </c>
      <c r="C54" s="23"/>
      <c r="D54" s="23"/>
      <c r="E54" s="23"/>
      <c r="F54" s="23"/>
      <c r="G54" s="23"/>
      <c r="H54" s="23"/>
      <c r="I54" s="23"/>
      <c r="J54" s="23"/>
    </row>
    <row r="55" ht="13.5">
      <c r="B55" t="s">
        <v>46</v>
      </c>
    </row>
    <row r="69" ht="13.5">
      <c r="B69" s="7" t="s">
        <v>47</v>
      </c>
    </row>
    <row r="70" spans="2:10" ht="13.5">
      <c r="B70" s="23" t="s">
        <v>52</v>
      </c>
      <c r="C70" s="23"/>
      <c r="D70" s="23"/>
      <c r="E70" s="23"/>
      <c r="F70" s="23"/>
      <c r="G70" s="23"/>
      <c r="H70" s="23"/>
      <c r="I70" s="23"/>
      <c r="J70" s="23"/>
    </row>
    <row r="73" spans="7:10" ht="13.5">
      <c r="G73" s="23" t="s">
        <v>14</v>
      </c>
      <c r="H73" s="23"/>
      <c r="I73" s="23"/>
      <c r="J73" s="23"/>
    </row>
  </sheetData>
  <sheetProtection password="C770" sheet="1" objects="1" scenarios="1"/>
  <mergeCells count="12">
    <mergeCell ref="B35:J35"/>
    <mergeCell ref="G73:J73"/>
    <mergeCell ref="B39:J39"/>
    <mergeCell ref="B46:J46"/>
    <mergeCell ref="B51:J51"/>
    <mergeCell ref="B54:J54"/>
    <mergeCell ref="B70:J70"/>
    <mergeCell ref="B43:J43"/>
    <mergeCell ref="H4:J4"/>
    <mergeCell ref="E4:G4"/>
    <mergeCell ref="B4:D4"/>
    <mergeCell ref="B7:J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2002-06-06T00:17:06Z</cp:lastPrinted>
  <dcterms:created xsi:type="dcterms:W3CDTF">2001-10-11T03:39:18Z</dcterms:created>
  <dcterms:modified xsi:type="dcterms:W3CDTF">2010-08-19T05:20:59Z</dcterms:modified>
  <cp:category/>
  <cp:version/>
  <cp:contentType/>
  <cp:contentStatus/>
</cp:coreProperties>
</file>